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535" windowHeight="5745" activeTab="0"/>
  </bookViews>
  <sheets>
    <sheet name="Budget" sheetId="1" r:id="rId1"/>
  </sheets>
  <definedNames>
    <definedName name="_xlnm.Print_Area" localSheetId="0">'Budget'!$A$1:$C$80</definedName>
    <definedName name="_xlnm.Print_Titles" localSheetId="0">'Budget'!$A:$A</definedName>
  </definedNames>
  <calcPr fullCalcOnLoad="1"/>
</workbook>
</file>

<file path=xl/sharedStrings.xml><?xml version="1.0" encoding="utf-8"?>
<sst xmlns="http://schemas.openxmlformats.org/spreadsheetml/2006/main" count="82" uniqueCount="81">
  <si>
    <t>Late Fees</t>
  </si>
  <si>
    <t>Insurance</t>
  </si>
  <si>
    <t>TOTAL INCOME</t>
  </si>
  <si>
    <t>Pool Contract</t>
  </si>
  <si>
    <t>Pool Miscellaneous</t>
  </si>
  <si>
    <t>Tax/Audit/License</t>
  </si>
  <si>
    <t>ASSESSMENT REVENUE</t>
  </si>
  <si>
    <t>TOTAL ASSESSMENT</t>
  </si>
  <si>
    <t>OTHER REVENUE</t>
  </si>
  <si>
    <t>Clubhouse Rental</t>
  </si>
  <si>
    <t>Interest Revenue</t>
  </si>
  <si>
    <t>Management</t>
  </si>
  <si>
    <t>Legal fees</t>
  </si>
  <si>
    <t>Legal Expense-Collection</t>
  </si>
  <si>
    <t xml:space="preserve">Office &amp; Admin </t>
  </si>
  <si>
    <t>GROUNDS &amp; LANDSCAPING</t>
  </si>
  <si>
    <t>Grounds Contract</t>
  </si>
  <si>
    <t>Tennis Repair Maintenance</t>
  </si>
  <si>
    <t>REPAIRS &amp; MAINTENANCE</t>
  </si>
  <si>
    <t>TOTAL REPAIRS &amp; MAINTENANCE</t>
  </si>
  <si>
    <t>UTILITY</t>
  </si>
  <si>
    <t>Utilites - Electric</t>
  </si>
  <si>
    <t>Utilities - Water / Sewer</t>
  </si>
  <si>
    <t>TOTAL UTILITY</t>
  </si>
  <si>
    <t>Utilities - Phone</t>
  </si>
  <si>
    <t>RESERVES TRANSFER</t>
  </si>
  <si>
    <t>TOTAL RESERVES</t>
  </si>
  <si>
    <t>McGinnis Reserve</t>
  </si>
  <si>
    <t>Utilities - Trash</t>
  </si>
  <si>
    <t>Pest Control - Termite Bond Only</t>
  </si>
  <si>
    <t>Capital Contribution</t>
  </si>
  <si>
    <t>Association Events</t>
  </si>
  <si>
    <t>Clubhouse Janitorial &amp; Supplies</t>
  </si>
  <si>
    <t>Fountain Maintenance</t>
  </si>
  <si>
    <t>Lake Maintenance</t>
  </si>
  <si>
    <t>Lake &amp; Dam Maintenance</t>
  </si>
  <si>
    <t>TOTAL LAKE &amp; DAM MAINTENANCE</t>
  </si>
  <si>
    <t>Homeowner Fees</t>
  </si>
  <si>
    <t>Interest Income Homeowners</t>
  </si>
  <si>
    <t>Annual Corporate Registration</t>
  </si>
  <si>
    <t>Pool Permit</t>
  </si>
  <si>
    <t>Pool Repairs</t>
  </si>
  <si>
    <t>Flowers</t>
  </si>
  <si>
    <t>Recreation Playground Area</t>
  </si>
  <si>
    <t>Pine Straw</t>
  </si>
  <si>
    <t xml:space="preserve">Capital Expenditures </t>
  </si>
  <si>
    <t>Uncollected Fees</t>
  </si>
  <si>
    <t>Website</t>
  </si>
  <si>
    <t>Property Taxes</t>
  </si>
  <si>
    <t>Federal Taxes</t>
  </si>
  <si>
    <t xml:space="preserve">Tree Work </t>
  </si>
  <si>
    <t>General Property Maintenance</t>
  </si>
  <si>
    <t xml:space="preserve">Total Operating </t>
  </si>
  <si>
    <t xml:space="preserve">Total Expenses </t>
  </si>
  <si>
    <t>Backflow</t>
  </si>
  <si>
    <t xml:space="preserve">Irrigation </t>
  </si>
  <si>
    <t xml:space="preserve">Clubhouse Maint </t>
  </si>
  <si>
    <t xml:space="preserve">2015 Budget </t>
  </si>
  <si>
    <t>170 HOMES X $1100.00</t>
  </si>
  <si>
    <t>3% increase</t>
  </si>
  <si>
    <t>2015 - this is actually $6000</t>
  </si>
  <si>
    <t>only spent 133.78 YTD</t>
  </si>
  <si>
    <t>2015 $2600 YTD. Recouped $4300</t>
  </si>
  <si>
    <t>If no audit - tax filing is $350</t>
  </si>
  <si>
    <t>YTD - Less than $1000</t>
  </si>
  <si>
    <t>Per Payments made YTD</t>
  </si>
  <si>
    <t>Have only spent $100 YTD</t>
  </si>
  <si>
    <t>Spent $25,023 YTD</t>
  </si>
  <si>
    <t>3% increase based on YTD</t>
  </si>
  <si>
    <t>based on quarterly payments</t>
  </si>
  <si>
    <t xml:space="preserve">ADMINISTRATIVE </t>
  </si>
  <si>
    <t xml:space="preserve">TOTAL ADMINISTRATIVE </t>
  </si>
  <si>
    <t>TOTAL GROUNDS &amp; LANDSCAPING</t>
  </si>
  <si>
    <t xml:space="preserve">RECREATION </t>
  </si>
  <si>
    <t xml:space="preserve">TOTAL RECREATION </t>
  </si>
  <si>
    <t xml:space="preserve">2018 Budget </t>
  </si>
  <si>
    <t xml:space="preserve">Reserve Study </t>
  </si>
  <si>
    <t>Amenity Card</t>
  </si>
  <si>
    <t>YTD Sept 2017</t>
  </si>
  <si>
    <t xml:space="preserve">McGinnis Reserve 2018 Budget (Final) </t>
  </si>
  <si>
    <t>2018 Fees will remain the same - $1100/year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</si>
</sst>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_(* #,##0.0_);_(* \(#,##0.0\);_(* &quot;-&quot;??_);_(@_)"/>
    <numFmt numFmtId="173" formatCode="_(* #,##0_);_(* \(#,##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Fill="1" applyAlignment="1" quotePrefix="1">
      <alignment horizontal="left"/>
    </xf>
    <xf numFmtId="173" fontId="22" fillId="0" borderId="0" xfId="42" applyNumberFormat="1" applyFont="1" applyFill="1" applyAlignment="1">
      <alignment wrapText="1"/>
    </xf>
    <xf numFmtId="173" fontId="22" fillId="0" borderId="0" xfId="42" applyNumberFormat="1" applyFont="1" applyFill="1" applyAlignment="1">
      <alignment horizontal="center" wrapText="1"/>
    </xf>
    <xf numFmtId="173" fontId="22" fillId="0" borderId="0" xfId="42" applyNumberFormat="1" applyFont="1" applyFill="1" applyAlignment="1">
      <alignment horizontal="center"/>
    </xf>
    <xf numFmtId="173" fontId="22" fillId="0" borderId="0" xfId="42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73" fontId="22" fillId="0" borderId="0" xfId="42" applyNumberFormat="1" applyFont="1" applyFill="1" applyAlignment="1">
      <alignment/>
    </xf>
    <xf numFmtId="173" fontId="22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 horizontal="left"/>
    </xf>
    <xf numFmtId="0" fontId="23" fillId="0" borderId="0" xfId="42" applyNumberFormat="1" applyFont="1" applyFill="1" applyAlignment="1">
      <alignment horizontal="center" wrapText="1"/>
    </xf>
    <xf numFmtId="0" fontId="24" fillId="0" borderId="0" xfId="0" applyFont="1" applyFill="1" applyAlignment="1" quotePrefix="1">
      <alignment horizontal="left"/>
    </xf>
    <xf numFmtId="173" fontId="23" fillId="0" borderId="0" xfId="42" applyNumberFormat="1" applyFont="1" applyFill="1" applyAlignment="1">
      <alignment wrapText="1"/>
    </xf>
    <xf numFmtId="173" fontId="2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80" zoomScaleNormal="80" zoomScalePageLayoutView="0" workbookViewId="0" topLeftCell="A1">
      <selection activeCell="A75" sqref="A75"/>
    </sheetView>
  </sheetViews>
  <sheetFormatPr defaultColWidth="32.57421875" defaultRowHeight="12.75"/>
  <cols>
    <col min="1" max="1" width="48.57421875" style="6" customWidth="1"/>
    <col min="2" max="2" width="0.13671875" style="2" customWidth="1"/>
    <col min="3" max="3" width="16.57421875" style="2" customWidth="1"/>
    <col min="4" max="4" width="32.57421875" style="2" hidden="1" customWidth="1"/>
    <col min="5" max="5" width="16.57421875" style="2" customWidth="1"/>
    <col min="6" max="6" width="18.421875" style="7" customWidth="1"/>
    <col min="7" max="7" width="16.140625" style="8" customWidth="1"/>
    <col min="8" max="8" width="15.57421875" style="8" customWidth="1"/>
    <col min="9" max="9" width="21.421875" style="2" customWidth="1"/>
    <col min="10" max="16384" width="32.57421875" style="6" customWidth="1"/>
  </cols>
  <sheetData>
    <row r="1" spans="1:8" ht="18">
      <c r="A1" s="1" t="s">
        <v>79</v>
      </c>
      <c r="C1" s="3"/>
      <c r="D1" s="3"/>
      <c r="E1" s="3"/>
      <c r="F1" s="4"/>
      <c r="G1" s="5"/>
      <c r="H1" s="5"/>
    </row>
    <row r="2" ht="15">
      <c r="B2" s="3"/>
    </row>
    <row r="3" spans="1:6" ht="30.75">
      <c r="A3" s="9" t="s">
        <v>27</v>
      </c>
      <c r="E3" s="2" t="s">
        <v>78</v>
      </c>
      <c r="F3" s="7" t="s">
        <v>75</v>
      </c>
    </row>
    <row r="4" spans="1:3" ht="16.5" customHeight="1">
      <c r="A4" s="10"/>
      <c r="B4" s="2" t="s">
        <v>57</v>
      </c>
      <c r="C4" s="11">
        <v>2017</v>
      </c>
    </row>
    <row r="5" spans="1:2" ht="15">
      <c r="A5" s="12" t="s">
        <v>58</v>
      </c>
      <c r="B5" s="2">
        <f>170*1100</f>
        <v>187000</v>
      </c>
    </row>
    <row r="7" ht="15.75">
      <c r="A7" s="9" t="s">
        <v>6</v>
      </c>
    </row>
    <row r="8" spans="1:9" ht="15.75">
      <c r="A8" s="6" t="s">
        <v>37</v>
      </c>
      <c r="B8" s="13">
        <f>SUM(B5:B7)</f>
        <v>187000</v>
      </c>
      <c r="C8" s="13">
        <v>187000</v>
      </c>
      <c r="D8" s="13"/>
      <c r="E8" s="13">
        <v>141655</v>
      </c>
      <c r="F8" s="7">
        <v>187000</v>
      </c>
      <c r="I8" s="13"/>
    </row>
    <row r="9" spans="1:9" ht="15.75">
      <c r="A9" s="6" t="s">
        <v>46</v>
      </c>
      <c r="B9" s="14">
        <v>-4500</v>
      </c>
      <c r="C9" s="14">
        <v>-4500</v>
      </c>
      <c r="D9" s="14"/>
      <c r="E9" s="14"/>
      <c r="I9" s="14"/>
    </row>
    <row r="10" spans="1:9" ht="15.75">
      <c r="A10" s="6" t="s">
        <v>0</v>
      </c>
      <c r="B10" s="13"/>
      <c r="C10" s="13"/>
      <c r="D10" s="13"/>
      <c r="E10" s="13">
        <v>906</v>
      </c>
      <c r="I10" s="13"/>
    </row>
    <row r="11" spans="1:9" ht="15.75">
      <c r="A11" s="6" t="s">
        <v>38</v>
      </c>
      <c r="B11" s="13"/>
      <c r="C11" s="13"/>
      <c r="D11" s="13"/>
      <c r="E11" s="13"/>
      <c r="I11" s="13"/>
    </row>
    <row r="12" spans="1:9" ht="15.75">
      <c r="A12" s="6" t="s">
        <v>30</v>
      </c>
      <c r="B12" s="13">
        <v>0</v>
      </c>
      <c r="C12" s="13"/>
      <c r="D12" s="13"/>
      <c r="E12" s="13">
        <v>5000</v>
      </c>
      <c r="F12" s="14"/>
      <c r="I12" s="13"/>
    </row>
    <row r="13" spans="1:9" ht="15.75">
      <c r="A13" s="15" t="s">
        <v>7</v>
      </c>
      <c r="B13" s="13">
        <f>SUM(B8:B12)</f>
        <v>182500</v>
      </c>
      <c r="C13" s="13"/>
      <c r="D13" s="13"/>
      <c r="E13" s="13"/>
      <c r="F13" s="13"/>
      <c r="G13" s="13"/>
      <c r="H13" s="13"/>
      <c r="I13" s="13"/>
    </row>
    <row r="15" ht="15.75">
      <c r="A15" s="9" t="s">
        <v>8</v>
      </c>
    </row>
    <row r="16" spans="1:5" ht="15.75">
      <c r="A16" s="9" t="s">
        <v>77</v>
      </c>
      <c r="E16" s="2">
        <v>50</v>
      </c>
    </row>
    <row r="17" ht="15">
      <c r="A17" s="6" t="s">
        <v>9</v>
      </c>
    </row>
    <row r="18" spans="1:5" ht="15">
      <c r="A18" s="6" t="s">
        <v>10</v>
      </c>
      <c r="E18" s="2">
        <v>238</v>
      </c>
    </row>
    <row r="19" spans="1:9" ht="15.75">
      <c r="A19" s="9" t="s">
        <v>2</v>
      </c>
      <c r="B19" s="14">
        <f>+SUM(B13:B18)</f>
        <v>182500</v>
      </c>
      <c r="C19" s="7">
        <f>SUM(C8:C18)</f>
        <v>182500</v>
      </c>
      <c r="D19" s="7"/>
      <c r="E19" s="7">
        <f>SUM(E8:E18)</f>
        <v>147849</v>
      </c>
      <c r="F19" s="7">
        <f>SUM(F8:F18)</f>
        <v>187000</v>
      </c>
      <c r="G19" s="7"/>
      <c r="H19" s="7"/>
      <c r="I19" s="7"/>
    </row>
    <row r="20" ht="15.75">
      <c r="A20" s="9"/>
    </row>
    <row r="21" ht="15.75">
      <c r="A21" s="9" t="s">
        <v>70</v>
      </c>
    </row>
    <row r="22" spans="1:6" ht="15">
      <c r="A22" s="6" t="s">
        <v>1</v>
      </c>
      <c r="B22" s="2">
        <v>4000</v>
      </c>
      <c r="C22" s="2">
        <v>4000</v>
      </c>
      <c r="E22" s="2">
        <v>7541</v>
      </c>
      <c r="F22" s="7">
        <v>7600</v>
      </c>
    </row>
    <row r="23" spans="1:6" ht="15">
      <c r="A23" s="6" t="s">
        <v>11</v>
      </c>
      <c r="B23" s="2">
        <v>11340</v>
      </c>
      <c r="C23" s="2">
        <v>12000</v>
      </c>
      <c r="D23" s="2" t="s">
        <v>59</v>
      </c>
      <c r="E23" s="2">
        <v>9000</v>
      </c>
      <c r="F23" s="7">
        <v>12300</v>
      </c>
    </row>
    <row r="24" spans="1:6" ht="15.75" customHeight="1">
      <c r="A24" s="6" t="s">
        <v>12</v>
      </c>
      <c r="B24" s="2">
        <v>10000</v>
      </c>
      <c r="C24" s="2">
        <v>3000</v>
      </c>
      <c r="D24" s="2" t="s">
        <v>62</v>
      </c>
      <c r="E24" s="2">
        <v>0</v>
      </c>
      <c r="F24" s="7">
        <v>2500</v>
      </c>
    </row>
    <row r="25" ht="15">
      <c r="A25" s="6" t="s">
        <v>13</v>
      </c>
    </row>
    <row r="26" spans="1:6" ht="15">
      <c r="A26" s="6" t="s">
        <v>14</v>
      </c>
      <c r="B26" s="2">
        <v>3100</v>
      </c>
      <c r="C26" s="2">
        <v>3000</v>
      </c>
      <c r="E26" s="2">
        <v>2976</v>
      </c>
      <c r="F26" s="7">
        <v>4000</v>
      </c>
    </row>
    <row r="27" spans="1:6" ht="15">
      <c r="A27" s="6" t="s">
        <v>47</v>
      </c>
      <c r="B27" s="2">
        <v>600</v>
      </c>
      <c r="C27" s="2">
        <v>600</v>
      </c>
      <c r="E27" s="2">
        <v>462</v>
      </c>
      <c r="F27" s="7">
        <v>600</v>
      </c>
    </row>
    <row r="28" spans="1:6" ht="15">
      <c r="A28" s="6" t="s">
        <v>48</v>
      </c>
      <c r="B28" s="2">
        <v>325</v>
      </c>
      <c r="C28" s="2">
        <v>400</v>
      </c>
      <c r="E28" s="2">
        <v>314</v>
      </c>
      <c r="F28" s="7">
        <v>400</v>
      </c>
    </row>
    <row r="29" spans="1:6" ht="15">
      <c r="A29" s="6" t="s">
        <v>76</v>
      </c>
      <c r="C29" s="2">
        <v>3550</v>
      </c>
      <c r="E29" s="2">
        <v>0</v>
      </c>
      <c r="F29" s="7">
        <v>0</v>
      </c>
    </row>
    <row r="30" spans="1:2" ht="15">
      <c r="A30" s="6" t="s">
        <v>49</v>
      </c>
      <c r="B30" s="2">
        <v>25</v>
      </c>
    </row>
    <row r="31" spans="1:6" ht="15">
      <c r="A31" s="6" t="s">
        <v>5</v>
      </c>
      <c r="B31" s="2">
        <v>3000</v>
      </c>
      <c r="C31" s="2">
        <v>300</v>
      </c>
      <c r="D31" s="2" t="s">
        <v>63</v>
      </c>
      <c r="E31" s="2">
        <v>265</v>
      </c>
      <c r="F31" s="7">
        <v>300</v>
      </c>
    </row>
    <row r="32" spans="1:3" ht="15">
      <c r="A32" s="6" t="s">
        <v>39</v>
      </c>
      <c r="B32" s="2">
        <v>50</v>
      </c>
      <c r="C32" s="2">
        <v>0</v>
      </c>
    </row>
    <row r="33" spans="1:6" ht="15">
      <c r="A33" s="6" t="s">
        <v>31</v>
      </c>
      <c r="B33" s="2">
        <f>1500+1500</f>
        <v>3000</v>
      </c>
      <c r="C33" s="2">
        <v>5000</v>
      </c>
      <c r="D33" s="2" t="s">
        <v>64</v>
      </c>
      <c r="E33" s="2">
        <v>2383</v>
      </c>
      <c r="F33" s="7">
        <v>5000</v>
      </c>
    </row>
    <row r="34" spans="1:9" ht="15.75">
      <c r="A34" s="9" t="s">
        <v>71</v>
      </c>
      <c r="B34" s="13">
        <f>SUM(B22:B33)</f>
        <v>35440</v>
      </c>
      <c r="C34" s="13">
        <f>SUM(C22:C33)</f>
        <v>31850</v>
      </c>
      <c r="D34" s="13"/>
      <c r="E34" s="13">
        <f>SUM(E22:E33)</f>
        <v>22941</v>
      </c>
      <c r="F34" s="13">
        <f>SUM(F22:F33)</f>
        <v>32700</v>
      </c>
      <c r="G34" s="13"/>
      <c r="H34" s="13"/>
      <c r="I34" s="13"/>
    </row>
    <row r="35" ht="15.75">
      <c r="A35" s="9"/>
    </row>
    <row r="36" ht="15.75">
      <c r="A36" s="9" t="s">
        <v>15</v>
      </c>
    </row>
    <row r="37" spans="1:6" ht="15">
      <c r="A37" s="6" t="s">
        <v>16</v>
      </c>
      <c r="B37" s="2">
        <v>25200</v>
      </c>
      <c r="C37" s="2">
        <v>29000</v>
      </c>
      <c r="D37" s="2" t="s">
        <v>65</v>
      </c>
      <c r="E37" s="2">
        <v>21825</v>
      </c>
      <c r="F37" s="7">
        <v>29100</v>
      </c>
    </row>
    <row r="38" spans="1:2" ht="15">
      <c r="A38" s="6" t="s">
        <v>42</v>
      </c>
      <c r="B38" s="2">
        <v>0</v>
      </c>
    </row>
    <row r="39" spans="1:6" ht="15">
      <c r="A39" s="6" t="s">
        <v>44</v>
      </c>
      <c r="B39" s="2">
        <v>5000</v>
      </c>
      <c r="C39" s="2">
        <v>5000</v>
      </c>
      <c r="E39" s="2">
        <v>7614</v>
      </c>
      <c r="F39" s="7">
        <v>8000</v>
      </c>
    </row>
    <row r="40" spans="1:6" ht="15">
      <c r="A40" s="6" t="s">
        <v>50</v>
      </c>
      <c r="B40" s="2">
        <v>1200</v>
      </c>
      <c r="C40" s="2">
        <v>1800</v>
      </c>
      <c r="E40" s="2">
        <v>6350</v>
      </c>
      <c r="F40" s="7">
        <v>2500</v>
      </c>
    </row>
    <row r="41" spans="1:6" ht="15">
      <c r="A41" s="6" t="s">
        <v>54</v>
      </c>
      <c r="B41" s="2">
        <v>200</v>
      </c>
      <c r="C41" s="2">
        <v>500</v>
      </c>
      <c r="E41" s="2">
        <v>250</v>
      </c>
      <c r="F41" s="7">
        <v>300</v>
      </c>
    </row>
    <row r="42" spans="1:6" ht="15">
      <c r="A42" s="6" t="s">
        <v>55</v>
      </c>
      <c r="B42" s="2">
        <v>1000</v>
      </c>
      <c r="C42" s="2">
        <v>1000</v>
      </c>
      <c r="D42" s="2" t="s">
        <v>66</v>
      </c>
      <c r="E42" s="2">
        <v>150</v>
      </c>
      <c r="F42" s="7">
        <v>500</v>
      </c>
    </row>
    <row r="43" spans="1:6" ht="15">
      <c r="A43" s="6" t="s">
        <v>33</v>
      </c>
      <c r="B43" s="2">
        <v>500</v>
      </c>
      <c r="C43" s="2">
        <v>500</v>
      </c>
      <c r="E43" s="2">
        <v>350</v>
      </c>
      <c r="F43" s="7">
        <v>500</v>
      </c>
    </row>
    <row r="44" spans="1:9" ht="15.75">
      <c r="A44" s="15" t="s">
        <v>72</v>
      </c>
      <c r="B44" s="13">
        <f>SUM(B37:B43)</f>
        <v>33100</v>
      </c>
      <c r="C44" s="13">
        <f>SUM(C37:C43)</f>
        <v>37800</v>
      </c>
      <c r="D44" s="13"/>
      <c r="E44" s="13">
        <f>SUM(E37:E43)</f>
        <v>36539</v>
      </c>
      <c r="F44" s="13">
        <f>SUM(F37:F43)</f>
        <v>40900</v>
      </c>
      <c r="G44" s="13"/>
      <c r="H44" s="13"/>
      <c r="I44" s="13"/>
    </row>
    <row r="45" ht="15.75">
      <c r="A45" s="15"/>
    </row>
    <row r="46" ht="18">
      <c r="A46" s="16" t="s">
        <v>35</v>
      </c>
    </row>
    <row r="47" spans="1:9" ht="15.75">
      <c r="A47" s="6" t="s">
        <v>34</v>
      </c>
      <c r="B47" s="13">
        <v>12500</v>
      </c>
      <c r="C47" s="13">
        <v>2500</v>
      </c>
      <c r="D47" s="13"/>
      <c r="E47" s="13">
        <v>850</v>
      </c>
      <c r="F47" s="7">
        <v>1750</v>
      </c>
      <c r="I47" s="13"/>
    </row>
    <row r="48" spans="1:9" ht="15.75">
      <c r="A48" s="9" t="s">
        <v>36</v>
      </c>
      <c r="B48" s="13">
        <f>SUM(B47)</f>
        <v>12500</v>
      </c>
      <c r="C48" s="13">
        <f>SUM(C47)</f>
        <v>2500</v>
      </c>
      <c r="D48" s="13"/>
      <c r="E48" s="13">
        <f>SUM(E47)</f>
        <v>850</v>
      </c>
      <c r="F48" s="13">
        <f>SUM(F47)</f>
        <v>1750</v>
      </c>
      <c r="G48" s="13"/>
      <c r="H48" s="13"/>
      <c r="I48" s="13"/>
    </row>
    <row r="50" ht="15.75">
      <c r="A50" s="9" t="s">
        <v>73</v>
      </c>
    </row>
    <row r="51" spans="1:6" ht="15">
      <c r="A51" s="6" t="s">
        <v>3</v>
      </c>
      <c r="B51" s="2">
        <v>6500</v>
      </c>
      <c r="C51" s="2">
        <v>8000</v>
      </c>
      <c r="E51" s="2">
        <v>3444</v>
      </c>
      <c r="F51" s="7">
        <v>6000</v>
      </c>
    </row>
    <row r="52" spans="1:6" ht="15">
      <c r="A52" s="6" t="s">
        <v>40</v>
      </c>
      <c r="B52" s="2">
        <v>250</v>
      </c>
      <c r="C52" s="2">
        <v>250</v>
      </c>
      <c r="E52" s="2">
        <v>200</v>
      </c>
      <c r="F52" s="7">
        <v>250</v>
      </c>
    </row>
    <row r="53" spans="1:6" ht="15">
      <c r="A53" s="6" t="s">
        <v>41</v>
      </c>
      <c r="B53" s="2">
        <v>3000</v>
      </c>
      <c r="C53" s="2">
        <v>2500</v>
      </c>
      <c r="E53" s="2">
        <v>6666</v>
      </c>
      <c r="F53" s="7">
        <v>3500</v>
      </c>
    </row>
    <row r="54" spans="1:6" ht="15">
      <c r="A54" s="6" t="s">
        <v>4</v>
      </c>
      <c r="B54" s="2">
        <v>500</v>
      </c>
      <c r="C54" s="2">
        <v>500</v>
      </c>
      <c r="E54" s="2">
        <v>775</v>
      </c>
      <c r="F54" s="7">
        <v>500</v>
      </c>
    </row>
    <row r="55" spans="1:6" ht="15">
      <c r="A55" s="6" t="s">
        <v>17</v>
      </c>
      <c r="B55" s="2">
        <v>500</v>
      </c>
      <c r="C55" s="2">
        <v>500</v>
      </c>
      <c r="E55" s="2">
        <v>160</v>
      </c>
      <c r="F55" s="7">
        <v>500</v>
      </c>
    </row>
    <row r="56" spans="1:6" ht="15">
      <c r="A56" s="6" t="s">
        <v>43</v>
      </c>
      <c r="B56" s="2">
        <v>1500</v>
      </c>
      <c r="C56" s="2">
        <v>1000</v>
      </c>
      <c r="D56" s="2" t="s">
        <v>60</v>
      </c>
      <c r="F56" s="7">
        <v>500</v>
      </c>
    </row>
    <row r="57" spans="1:6" ht="15">
      <c r="A57" s="6" t="s">
        <v>56</v>
      </c>
      <c r="B57" s="2">
        <v>3000</v>
      </c>
      <c r="C57" s="2">
        <v>1500</v>
      </c>
      <c r="D57" s="2" t="s">
        <v>61</v>
      </c>
      <c r="E57" s="2">
        <v>2438</v>
      </c>
      <c r="F57" s="7">
        <v>1750</v>
      </c>
    </row>
    <row r="58" spans="1:6" ht="15">
      <c r="A58" s="6" t="s">
        <v>32</v>
      </c>
      <c r="B58" s="2">
        <v>2000</v>
      </c>
      <c r="C58" s="2">
        <v>3500</v>
      </c>
      <c r="E58" s="2">
        <v>1900</v>
      </c>
      <c r="F58" s="7">
        <v>3000</v>
      </c>
    </row>
    <row r="59" spans="1:9" ht="15.75">
      <c r="A59" s="15" t="s">
        <v>74</v>
      </c>
      <c r="B59" s="13">
        <f>SUM(B51:B58)</f>
        <v>17250</v>
      </c>
      <c r="C59" s="13">
        <f>SUM(C51:C58)</f>
        <v>17750</v>
      </c>
      <c r="D59" s="13"/>
      <c r="E59" s="13">
        <f>SUM(E51:E58)</f>
        <v>15583</v>
      </c>
      <c r="F59" s="13">
        <f>SUM(F51:F58)</f>
        <v>16000</v>
      </c>
      <c r="G59" s="13"/>
      <c r="H59" s="13"/>
      <c r="I59" s="13"/>
    </row>
    <row r="61" ht="15.75">
      <c r="A61" s="9" t="s">
        <v>18</v>
      </c>
    </row>
    <row r="62" spans="1:9" ht="15.75">
      <c r="A62" s="6" t="s">
        <v>51</v>
      </c>
      <c r="B62" s="13">
        <f>7000+3000+935</f>
        <v>10935</v>
      </c>
      <c r="C62" s="13">
        <v>10000</v>
      </c>
      <c r="D62" s="13" t="s">
        <v>67</v>
      </c>
      <c r="E62" s="13">
        <v>12230</v>
      </c>
      <c r="F62" s="7">
        <v>10000</v>
      </c>
      <c r="I62" s="13"/>
    </row>
    <row r="63" spans="1:9" ht="15.75">
      <c r="A63" s="6" t="s">
        <v>29</v>
      </c>
      <c r="B63" s="13">
        <v>175</v>
      </c>
      <c r="C63" s="13">
        <v>180</v>
      </c>
      <c r="D63" s="13"/>
      <c r="E63" s="13">
        <v>180</v>
      </c>
      <c r="F63" s="7">
        <v>180</v>
      </c>
      <c r="I63" s="13"/>
    </row>
    <row r="64" spans="1:9" ht="15.75">
      <c r="A64" s="9" t="s">
        <v>19</v>
      </c>
      <c r="B64" s="13">
        <f>SUM(B62:B63)</f>
        <v>11110</v>
      </c>
      <c r="C64" s="13">
        <f>SUM(C62:C63)</f>
        <v>10180</v>
      </c>
      <c r="D64" s="13"/>
      <c r="E64" s="13">
        <f>SUM(E62:E63)</f>
        <v>12410</v>
      </c>
      <c r="F64" s="13">
        <f>SUM(F62:F63)</f>
        <v>10180</v>
      </c>
      <c r="G64" s="13"/>
      <c r="H64" s="13"/>
      <c r="I64" s="13"/>
    </row>
    <row r="66" ht="15.75">
      <c r="A66" s="9" t="s">
        <v>20</v>
      </c>
    </row>
    <row r="67" spans="1:9" ht="15.75">
      <c r="A67" s="6" t="s">
        <v>21</v>
      </c>
      <c r="B67" s="13">
        <v>23000</v>
      </c>
      <c r="C67" s="13">
        <v>23000</v>
      </c>
      <c r="D67" s="13" t="s">
        <v>68</v>
      </c>
      <c r="E67" s="13">
        <v>14234</v>
      </c>
      <c r="F67" s="7">
        <v>20000</v>
      </c>
      <c r="I67" s="13"/>
    </row>
    <row r="68" spans="1:9" ht="15.75">
      <c r="A68" s="6" t="s">
        <v>22</v>
      </c>
      <c r="B68" s="13">
        <v>2100</v>
      </c>
      <c r="C68" s="13">
        <v>3600</v>
      </c>
      <c r="D68" s="13" t="s">
        <v>68</v>
      </c>
      <c r="E68" s="13">
        <v>1400</v>
      </c>
      <c r="F68" s="7">
        <v>2200</v>
      </c>
      <c r="I68" s="13"/>
    </row>
    <row r="69" spans="1:9" ht="17.25" customHeight="1">
      <c r="A69" s="6" t="s">
        <v>28</v>
      </c>
      <c r="B69" s="13">
        <f>170*12*12+1520</f>
        <v>26000</v>
      </c>
      <c r="C69" s="13">
        <v>25000</v>
      </c>
      <c r="D69" s="13" t="s">
        <v>69</v>
      </c>
      <c r="E69" s="13">
        <v>18360</v>
      </c>
      <c r="F69" s="7">
        <v>25000</v>
      </c>
      <c r="I69" s="13"/>
    </row>
    <row r="70" spans="1:9" ht="15.75">
      <c r="A70" s="6" t="s">
        <v>24</v>
      </c>
      <c r="B70" s="13">
        <f>12*140+320</f>
        <v>2000</v>
      </c>
      <c r="C70" s="13">
        <v>2300</v>
      </c>
      <c r="D70" s="13"/>
      <c r="E70" s="13">
        <v>1730</v>
      </c>
      <c r="F70" s="7">
        <v>2400</v>
      </c>
      <c r="I70" s="13"/>
    </row>
    <row r="71" spans="1:9" ht="15.75">
      <c r="A71" s="15" t="s">
        <v>23</v>
      </c>
      <c r="B71" s="13">
        <f>SUM(B67:B70)</f>
        <v>53100</v>
      </c>
      <c r="C71" s="13">
        <f>SUM(C67:C70)</f>
        <v>53900</v>
      </c>
      <c r="D71" s="13"/>
      <c r="E71" s="13">
        <f>SUM(E67:E70)</f>
        <v>35724</v>
      </c>
      <c r="F71" s="13">
        <f>SUM(F67:F70)</f>
        <v>49600</v>
      </c>
      <c r="G71" s="13"/>
      <c r="H71" s="13"/>
      <c r="I71" s="13"/>
    </row>
    <row r="73" spans="1:9" ht="15.75">
      <c r="A73" s="6" t="s">
        <v>52</v>
      </c>
      <c r="B73" s="13">
        <f>+B71+B64+B59+B48+B44+B34</f>
        <v>162500</v>
      </c>
      <c r="C73" s="13">
        <f>SUM(C34,C44,C48,C59,C64,C71)</f>
        <v>153980</v>
      </c>
      <c r="D73" s="13"/>
      <c r="E73" s="13">
        <f>SUM(E34,E44,E48,E59,E64,E71)</f>
        <v>124047</v>
      </c>
      <c r="F73" s="13">
        <v>153130</v>
      </c>
      <c r="G73" s="13"/>
      <c r="H73" s="13"/>
      <c r="I73" s="13"/>
    </row>
    <row r="75" spans="1:6" ht="15.75">
      <c r="A75" s="9" t="s">
        <v>25</v>
      </c>
      <c r="B75" s="2">
        <f>20000</f>
        <v>20000</v>
      </c>
      <c r="C75" s="2">
        <v>33000</v>
      </c>
      <c r="E75" s="2">
        <v>24750</v>
      </c>
      <c r="F75" s="7">
        <v>35870</v>
      </c>
    </row>
    <row r="76" spans="1:9" ht="15.75">
      <c r="A76" s="9" t="s">
        <v>45</v>
      </c>
      <c r="B76" s="13"/>
      <c r="C76" s="13"/>
      <c r="D76" s="13"/>
      <c r="E76" s="13"/>
      <c r="I76" s="13"/>
    </row>
    <row r="77" spans="2:10" ht="15.75">
      <c r="B77" s="13"/>
      <c r="C77" s="13"/>
      <c r="D77" s="9"/>
      <c r="E77" s="13"/>
      <c r="I77" s="13"/>
      <c r="J77" s="13"/>
    </row>
    <row r="78" spans="1:9" ht="15.75">
      <c r="A78" s="9" t="s">
        <v>26</v>
      </c>
      <c r="B78" s="13">
        <f>SUM(B75:B77)</f>
        <v>20000</v>
      </c>
      <c r="C78" s="13">
        <v>33000</v>
      </c>
      <c r="D78" s="13"/>
      <c r="E78" s="13">
        <v>33000</v>
      </c>
      <c r="F78" s="13">
        <v>35870</v>
      </c>
      <c r="G78" s="13"/>
      <c r="H78" s="13"/>
      <c r="I78" s="13"/>
    </row>
    <row r="80" spans="1:9" ht="15.75">
      <c r="A80" s="6" t="s">
        <v>53</v>
      </c>
      <c r="B80" s="13">
        <f>+B78+B73</f>
        <v>182500</v>
      </c>
      <c r="C80" s="13">
        <f>SUM(C73,C78)</f>
        <v>186980</v>
      </c>
      <c r="D80" s="13"/>
      <c r="E80" s="13">
        <f>SUM(E73,E78)</f>
        <v>157047</v>
      </c>
      <c r="F80" s="13">
        <v>187000</v>
      </c>
      <c r="G80" s="13"/>
      <c r="H80" s="13"/>
      <c r="I80" s="13"/>
    </row>
    <row r="81" ht="15.75">
      <c r="A81" s="9"/>
    </row>
    <row r="82" spans="1:8" ht="15.75">
      <c r="A82" s="17" t="s">
        <v>80</v>
      </c>
      <c r="B82" s="7"/>
      <c r="C82" s="7"/>
      <c r="D82" s="7"/>
      <c r="E82" s="7"/>
      <c r="G82" s="7"/>
      <c r="H82" s="7"/>
    </row>
    <row r="84" ht="15">
      <c r="A84" s="10"/>
    </row>
  </sheetData>
  <sheetProtection/>
  <printOptions/>
  <pageMargins left="0.25" right="0.25" top="0.75" bottom="0.75" header="0.3" footer="0.3"/>
  <pageSetup fitToHeight="1" fitToWidth="1" horizontalDpi="600" verticalDpi="600" orientation="portrait" scale="55" r:id="rId1"/>
  <rowBreaks count="2" manualBreakCount="2">
    <brk id="34" max="2" man="1"/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Bob_2</cp:lastModifiedBy>
  <cp:lastPrinted>2016-11-08T15:31:19Z</cp:lastPrinted>
  <dcterms:created xsi:type="dcterms:W3CDTF">2000-04-07T17:10:19Z</dcterms:created>
  <dcterms:modified xsi:type="dcterms:W3CDTF">2018-03-06T15:55:56Z</dcterms:modified>
  <cp:category/>
  <cp:version/>
  <cp:contentType/>
  <cp:contentStatus/>
</cp:coreProperties>
</file>